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ieff\Downloads\"/>
    </mc:Choice>
  </mc:AlternateContent>
  <xr:revisionPtr revIDLastSave="0" documentId="13_ncr:1_{1E3E2E28-DBA0-4480-9E88-1BD7D65E2927}" xr6:coauthVersionLast="47" xr6:coauthVersionMax="47" xr10:uidLastSave="{00000000-0000-0000-0000-000000000000}"/>
  <workbookProtection lockStructure="1"/>
  <bookViews>
    <workbookView xWindow="-108" yWindow="-108" windowWidth="23256" windowHeight="12456" activeTab="1" xr2:uid="{DB6F18A5-D5A2-42C6-9C10-F097C0EC657A}"/>
  </bookViews>
  <sheets>
    <sheet name="Instructions" sheetId="10" r:id="rId1"/>
    <sheet name="Recherche" sheetId="8" r:id="rId2"/>
    <sheet name="Accidents" sheetId="7" state="hidden" r:id="rId3"/>
    <sheet name="Correctifs" sheetId="9" state="hidden" r:id="rId4"/>
  </sheets>
  <definedNames>
    <definedName name="List_accidents">_xlfn.ANCHORARRAY(Accidents!$K$2)</definedName>
    <definedName name="List_diagnostic">_xlfn.ANCHORARRAY(Accidents!$G$2)</definedName>
    <definedName name="List_Famille">Tab_accidents[Famille]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8" i="8" l="1"/>
  <c r="F5" i="8"/>
  <c r="F4" i="8"/>
  <c r="B30" i="8" a="1"/>
  <c r="K2" i="7" a="1"/>
  <c r="G2" i="7" a="1"/>
  <c r="D15" i="8" a="1"/>
  <c r="B30" i="8" l="1"/>
  <c r="K2" i="7"/>
  <c r="G2" i="7"/>
  <c r="D15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<sst xmlns="http://schemas.openxmlformats.org/spreadsheetml/2006/main" count="344" uniqueCount="193">
  <si>
    <t>Goût</t>
  </si>
  <si>
    <t>Affinage</t>
  </si>
  <si>
    <t>Acidité</t>
  </si>
  <si>
    <t>Diagnostic</t>
  </si>
  <si>
    <t>Accident</t>
  </si>
  <si>
    <t>Gel de consistance molle</t>
  </si>
  <si>
    <t>Gel ferme en surface, mou en dessous</t>
  </si>
  <si>
    <t>Peu de sérum surnageant et lactosérum plutôt de couleur claire</t>
  </si>
  <si>
    <t>Acidité au moulage plus basse que d'habitude</t>
  </si>
  <si>
    <t>Dans les moules, les fromages ont du mal à s'égoutter. Le caillé obstrue les trous du moule.</t>
  </si>
  <si>
    <t>Les fromages au démoulage présentent des défauts de formes, ils restent flasques et humides</t>
  </si>
  <si>
    <t>caillé mou</t>
  </si>
  <si>
    <t>Caillé a un aspect de gel (coagulation présure)</t>
  </si>
  <si>
    <t>Caillé luisant et lisse</t>
  </si>
  <si>
    <t>Il y a peu de lactosérum</t>
  </si>
  <si>
    <t>Consistance du caillé ferme et caoutchouteuse</t>
  </si>
  <si>
    <t>Les fromages vont avoir du mal à s'affiner</t>
  </si>
  <si>
    <t>caillé flan</t>
  </si>
  <si>
    <t>Caillé décollé des parois, le sérum surnage</t>
  </si>
  <si>
    <t>Texture de caillé fine, manque de cohésion</t>
  </si>
  <si>
    <t>Au moulage il y a beaucoup de "fines"</t>
  </si>
  <si>
    <t>Texture granuleuse</t>
  </si>
  <si>
    <t>Sérum acide</t>
  </si>
  <si>
    <t>Acidité supérieure de 10°D par rapport à d'habitude</t>
  </si>
  <si>
    <t>caillé friable</t>
  </si>
  <si>
    <t>Trous caverneux</t>
  </si>
  <si>
    <t>Odeur aigre</t>
  </si>
  <si>
    <t>Sérum épais, gluant verdâtre</t>
  </si>
  <si>
    <t>Texture éponge</t>
  </si>
  <si>
    <t>Bruit de bisou mouillé à la louche</t>
  </si>
  <si>
    <r>
      <t xml:space="preserve">Acidité un peu plus faible (&lt;50°D, ph </t>
    </r>
    <r>
      <rPr>
        <sz val="11"/>
        <color theme="1"/>
        <rFont val="Aptos Narrow"/>
        <family val="2"/>
      </rPr>
      <t>±5,3)</t>
    </r>
  </si>
  <si>
    <t>Fromages qui s'égouttent mal</t>
  </si>
  <si>
    <t>trous précoces : coliformes</t>
  </si>
  <si>
    <t>Le caillé surnage un peu</t>
  </si>
  <si>
    <t>Trous lenticulaires parfois nombreux</t>
  </si>
  <si>
    <t>Acidité plus faible (50-55°D) à normale, pH plus élévé (4,6 à 4,8)</t>
  </si>
  <si>
    <t>Odeur agréable</t>
  </si>
  <si>
    <t>Sérum parfois filant</t>
  </si>
  <si>
    <t>Gout un peu sucré</t>
  </si>
  <si>
    <t>En moule : trous en surface et à l'intérieur du fromage, strates qui ont du mal à se souder</t>
  </si>
  <si>
    <t>trous précoces : bactéries hétérofermentaires</t>
  </si>
  <si>
    <t>Coloration jaune/verte à marron/orangé voire rose, fluorescent ou non</t>
  </si>
  <si>
    <t>croute poisseuse, graisseuse, collante</t>
  </si>
  <si>
    <t>Goût amer, piquant, rance</t>
  </si>
  <si>
    <t>Odeur de viande avariée, pomme de terre</t>
  </si>
  <si>
    <t>pseudomonas</t>
  </si>
  <si>
    <t>Filaments courts ou longs avec de petites boules noires à leur extrémité</t>
  </si>
  <si>
    <t>Filament apparaisant dans les 3 premiers jours avec envahissement brutal.</t>
  </si>
  <si>
    <t>Mucor (poil de chat)</t>
  </si>
  <si>
    <t>Tâches bleues pâles à vertes foncées</t>
  </si>
  <si>
    <t>Penicillium (bleu)</t>
  </si>
  <si>
    <t>Caillé</t>
  </si>
  <si>
    <t>Sérum</t>
  </si>
  <si>
    <t>Odeur</t>
  </si>
  <si>
    <t>Moulage/Démoulage</t>
  </si>
  <si>
    <t>Aspect</t>
  </si>
  <si>
    <t>Tactile</t>
  </si>
  <si>
    <t>Choisir la famille</t>
  </si>
  <si>
    <t>Choisir le type d'accident</t>
  </si>
  <si>
    <t>Famille</t>
  </si>
  <si>
    <t>Mesures</t>
  </si>
  <si>
    <t>Caillé mou</t>
  </si>
  <si>
    <t>Origines</t>
  </si>
  <si>
    <t>Ferments peu actifs</t>
  </si>
  <si>
    <t>Température caillage trop faible</t>
  </si>
  <si>
    <t>Inhibiteurs/bactériophages</t>
  </si>
  <si>
    <t>Augmenter la dose de ferment</t>
  </si>
  <si>
    <t>Changer de ferment</t>
  </si>
  <si>
    <t>Revoir sa préparation du lait</t>
  </si>
  <si>
    <t>Augmenter T° caillage</t>
  </si>
  <si>
    <t>Revoir la ration</t>
  </si>
  <si>
    <t>Caillé flan</t>
  </si>
  <si>
    <t>Dose de présure trop élévée</t>
  </si>
  <si>
    <t>Et/ou température trop élévée</t>
  </si>
  <si>
    <t>Ferment avec sans ou peu d'activité</t>
  </si>
  <si>
    <t>Revoir dose de présure</t>
  </si>
  <si>
    <t>Diminuer T° caillage</t>
  </si>
  <si>
    <t>Augmenter dose ferment</t>
  </si>
  <si>
    <t>Acidification trop rapide</t>
  </si>
  <si>
    <t>Contraction du caillé qui est bien décollé des parois</t>
  </si>
  <si>
    <t>Fissures dans le caillé</t>
  </si>
  <si>
    <t>Beaucoup de sérum surnageant, de couleur claire et limpide</t>
  </si>
  <si>
    <t>Caillé fissuré</t>
  </si>
  <si>
    <t>Caillé friable</t>
  </si>
  <si>
    <t>caillé trop déminéralisé, acidification rapide</t>
  </si>
  <si>
    <t>Présure : dose ou force trop faible</t>
  </si>
  <si>
    <t>Refroidissement du lait à 4°C &gt; 36H, perte du calcium colloïdal</t>
  </si>
  <si>
    <t>Mauvaise maîtrise de la préparation du lait</t>
  </si>
  <si>
    <t>Mauvaise gestion de la température (&gt;22°C)</t>
  </si>
  <si>
    <t>Mouler plus tôt, acidité entre 55-65°D</t>
  </si>
  <si>
    <t>Eviter un emprésurage à un pH &lt; 6</t>
  </si>
  <si>
    <t>Vérifier et diminuer la température (18-22°C)</t>
  </si>
  <si>
    <t>Réduire le temps de stockage du lait à 4°C ou rajouter du chlorure de calcium</t>
  </si>
  <si>
    <t>Réduire la dose du levain</t>
  </si>
  <si>
    <t>Dose excessive de présure</t>
  </si>
  <si>
    <t>Température d'emprésurage et de caillage trop élévée</t>
  </si>
  <si>
    <t>Trop d'acidité produite</t>
  </si>
  <si>
    <t>Vérifiier et rectifier la température de caillage et emprésurage</t>
  </si>
  <si>
    <t>Réduire la dose de présure</t>
  </si>
  <si>
    <t>Réduire la dose de levain</t>
  </si>
  <si>
    <t>Ralentir l'acidification</t>
  </si>
  <si>
    <t>trous précoces : les levures</t>
  </si>
  <si>
    <t>Odeur de levure, de pomme, de fruit mûr, de pain</t>
  </si>
  <si>
    <t>Petits trous de la taille d'une tête d'épingle</t>
  </si>
  <si>
    <t>Acidités généralement plus élevés &gt;70°D</t>
  </si>
  <si>
    <t>Sérum tirant un peu sur le vert</t>
  </si>
  <si>
    <t>En moule : surface d'aspect lunaire</t>
  </si>
  <si>
    <t>Trous précoces : coliformes</t>
  </si>
  <si>
    <t>Actions en élevage / traite</t>
  </si>
  <si>
    <t>Attention à l'hyggiène de traite et de salle de traite</t>
  </si>
  <si>
    <t>Vérifier l'état de propreté des mamelles et des litières</t>
  </si>
  <si>
    <t>Vérifier les paramètres de nettoyage de la machine de traite</t>
  </si>
  <si>
    <t>Etat des consommables</t>
  </si>
  <si>
    <t>Démonter la machine à traire et le circuit du lait</t>
  </si>
  <si>
    <t>Actions en fromagerie</t>
  </si>
  <si>
    <t>Refroidissement rapide du lait</t>
  </si>
  <si>
    <t>Vérifier l'hygiène générale</t>
  </si>
  <si>
    <t>Vérifier le nettoyage du matériel de fromagerie (détartrage)</t>
  </si>
  <si>
    <t>Changer le lactosérum</t>
  </si>
  <si>
    <t>Augmenter l'acidification (&gt; 45°D)</t>
  </si>
  <si>
    <t>Diminuer la T° du lait (18-20°C)</t>
  </si>
  <si>
    <t>Corriger la température de la pièce si elle est aberrante (vraiment trop chaude)</t>
  </si>
  <si>
    <t>Trous précoces : les levures</t>
  </si>
  <si>
    <t>Action en élevage / traite</t>
  </si>
  <si>
    <t>Rechercher une ambiance de traite plus saine</t>
  </si>
  <si>
    <t>Limiter les poussières de céréales lors de la traite</t>
  </si>
  <si>
    <t>Stocker le matériel de traite dans un lieu bien aéré et propre</t>
  </si>
  <si>
    <t>Action en fromagerie</t>
  </si>
  <si>
    <t>Nettoyage et désinfection de tout le matériel</t>
  </si>
  <si>
    <t>Détartrer le matériel notamment les moules</t>
  </si>
  <si>
    <t>En technologie lactique, réduire les acidités si elles sont supérieures à 65°D (baisser la T°)</t>
  </si>
  <si>
    <t>Ne plus mettre les refus sur la litière</t>
  </si>
  <si>
    <t>Augmenter les chocs acide/base au nettoyage</t>
  </si>
  <si>
    <t>Limiter le entrées d'air lors de la pose et dépose des griffes durant la traite</t>
  </si>
  <si>
    <t>Limiter les luzernes dans les rations</t>
  </si>
  <si>
    <t>Diminuer la T° de caillage</t>
  </si>
  <si>
    <t>Revoir ou arrêter la prématuration</t>
  </si>
  <si>
    <t>Possibilité d'utiliser des ferments du commerce 100% homofermentaires</t>
  </si>
  <si>
    <t>Retourner les fromages en moule le plus tôt possible (3h après moulage) pour limiter la formation de gaz (en cas de trous)</t>
  </si>
  <si>
    <t>Pseudomonas</t>
  </si>
  <si>
    <t>Surface couchage et paillage insuffisant, ambiance humide</t>
  </si>
  <si>
    <t>Refus recyclés sur aire paillée</t>
  </si>
  <si>
    <t>Encrassement, empoussièrement matériel de traite</t>
  </si>
  <si>
    <t>Renouvellement consommables MAT</t>
  </si>
  <si>
    <t>Eaux stagnantes, résiduelles</t>
  </si>
  <si>
    <t>Eau de nettoyage contaminée au Pseudomonas</t>
  </si>
  <si>
    <t>Lait : refroidissement trop lent, stockage &gt; 24h</t>
  </si>
  <si>
    <t>Ensemencement contaminéMauvaise maitrise de la courbe d'acidification</t>
  </si>
  <si>
    <t>Problème d'implantation de la flore de surface</t>
  </si>
  <si>
    <t>Fomage trop humides ou trop sec, humidité et T° locaux non adaptés</t>
  </si>
  <si>
    <t>La potabilité de l'eau ne garantit pas l'absence de Pseudomonas</t>
  </si>
  <si>
    <t>Faire la chasse aux eaux stagnantes (louches, bassines, coupelles…)</t>
  </si>
  <si>
    <t>Vérifier l'efficacité du désinfectant vis-à-vis de Pseudomonas auprès du fournisseur</t>
  </si>
  <si>
    <t>Arrêt du lactosérum comme levain</t>
  </si>
  <si>
    <t>Rétablir l'acidification/l'égouttage</t>
  </si>
  <si>
    <t>Rétablir le taux de sel</t>
  </si>
  <si>
    <t>Revoir conditions de refroidissement et de report (ou préparation du lait)</t>
  </si>
  <si>
    <t>Diminuer l'empoussièrement de la salle de traite</t>
  </si>
  <si>
    <t>Surveiller les zones boueuses (trayons)</t>
  </si>
  <si>
    <t>Eviter ambiance trop humide</t>
  </si>
  <si>
    <t>Couche superficielle du sol (terre, litière végétale, fumier..)</t>
  </si>
  <si>
    <t>Alimentation bétail : végétaux, fourrages, poussières d'aliments</t>
  </si>
  <si>
    <t>Contamination du lait au moment de la traite et du stockage</t>
  </si>
  <si>
    <t>Vecteurs : homme, matériel, épices (additifs)</t>
  </si>
  <si>
    <t>Concurrence avec Geotrichum</t>
  </si>
  <si>
    <t>Sensible aux désinfectants usuels et aux traitements par UV</t>
  </si>
  <si>
    <t>Penicillium</t>
  </si>
  <si>
    <t>Présent dans le sol, les céréales, aliments du bétail (ensilage, aliments composés)</t>
  </si>
  <si>
    <t>Présents sur matières organiques en décomposition (papiers, fruits..)</t>
  </si>
  <si>
    <t>Le vecteur le plus important est l'air</t>
  </si>
  <si>
    <t>Laver les tomes en dernier, ne pas retourner en fromagerie</t>
  </si>
  <si>
    <t>Bien respecter les règles d'hygiène</t>
  </si>
  <si>
    <t>Filtrer le lait correctement</t>
  </si>
  <si>
    <t>Colonne1</t>
  </si>
  <si>
    <t>Choisir le symptôme</t>
  </si>
  <si>
    <t>Ensemble des symptômes pour ce type d'accident :</t>
  </si>
  <si>
    <t>Le caillé surnage</t>
  </si>
  <si>
    <t>Dans la feuille recherche :</t>
  </si>
  <si>
    <t>2 - choisir le symptôme</t>
  </si>
  <si>
    <t>3- choisir l'accident</t>
  </si>
  <si>
    <t>Quand la cellule de liste déroulante est rouge c'est que le choix dans cette même cellule doit être modifié :</t>
  </si>
  <si>
    <t>- le symptôme ne correspond pas à la famille</t>
  </si>
  <si>
    <t>- l'accident ne correspond pas au symptôme</t>
  </si>
  <si>
    <t>1 - choisir la famille du symptôme</t>
  </si>
  <si>
    <t>Ce document fonctionne pour les versions d'Excel après 2019</t>
  </si>
  <si>
    <t>FONCTIONNEMENT :</t>
  </si>
  <si>
    <t>SECURITE :</t>
  </si>
  <si>
    <t>Seules les cellules permettant de modifier les choix sont déverouillées.</t>
  </si>
  <si>
    <t>Les autres cellules sont vérouillées pour éviter les "accidents" (notamment la perte de formules).</t>
  </si>
  <si>
    <t>Il n'y a pas de mot de passe sur le vérouillage.</t>
  </si>
  <si>
    <t>COMPATIBILTE :</t>
  </si>
  <si>
    <t>Les feuilles "Accidents" et "Correctifs" sont masquées volontairement.</t>
  </si>
  <si>
    <t>Trous précoces : bactéries hétérofermentaires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</si>
</sst>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;;;@"/>
    <numFmt numFmtId="165" formatCode=";;;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b/>
      <u/>
      <sz val="12"/>
      <color theme="1"/>
      <name val="Aptos Narrow"/>
      <family val="2"/>
      <scheme val="minor"/>
    </font>
    <font>
      <i/>
      <u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quotePrefix="1"/>
    <xf numFmtId="0" fontId="1" fillId="0" borderId="0" xfId="0" applyFont="1"/>
    <xf numFmtId="0" fontId="3" fillId="0" borderId="0" xfId="0" applyFont="1" applyAlignment="1">
      <alignment horizontal="center"/>
    </xf>
    <xf numFmtId="164" fontId="0" fillId="0" borderId="0" xfId="0" applyNumberFormat="1"/>
    <xf numFmtId="0" fontId="4" fillId="0" borderId="0" xfId="0" applyFont="1"/>
    <xf numFmtId="164" fontId="0" fillId="0" borderId="0" xfId="0" quotePrefix="1" applyNumberFormat="1"/>
    <xf numFmtId="165" fontId="0" fillId="0" borderId="0" xfId="0" applyNumberFormat="1"/>
    <xf numFmtId="0" fontId="0" fillId="0" borderId="1" xfId="0" applyBorder="1" applyProtection="1">
      <protection locked="0"/>
    </xf>
    <xf numFmtId="0" fontId="5" fillId="0" borderId="0" xfId="0" applyFont="1"/>
  </cellXfs>
  <cellStyles count="1">
    <cellStyle name="Normal" xfId="0" builtinId="0"/>
  </cellStyles>
  <dxfs count="2">
    <dxf>
      <fill>
        <gradientFill degree="135">
          <stop position="0">
            <color theme="0"/>
          </stop>
          <stop position="0.5">
            <color rgb="FFFF7C80"/>
          </stop>
          <stop position="1">
            <color theme="0"/>
          </stop>
        </gradientFill>
      </fill>
    </dxf>
    <dxf>
      <fill>
        <gradientFill degree="135">
          <stop position="0">
            <color theme="0"/>
          </stop>
          <stop position="0.5">
            <color rgb="FFFF7C80"/>
          </stop>
          <stop position="1">
            <color theme="0"/>
          </stop>
        </gradientFill>
      </fill>
    </dxf>
  </dxfs>
  <tableStyles count="1" defaultTableStyle="TableStyleMedium2" defaultPivotStyle="PivotStyleLight16">
    <tableStyle name="Invisible" pivot="0" table="0" count="0" xr9:uid="{8475DA0E-58EC-4D42-B6E0-0E91F2F51DBD}"/>
  </tableStyles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C8AC246-3D44-4522-96C3-34DD715CB140}" name="Tab_accidents" displayName="Tab_accidents" ref="A1:C52" totalsRowShown="0">
  <autoFilter ref="A1:C52" xr:uid="{7C8AC246-3D44-4522-96C3-34DD715CB140}">
    <filterColumn colId="0" hiddenButton="1"/>
    <filterColumn colId="1" hiddenButton="1"/>
    <filterColumn colId="2" hiddenButton="1"/>
  </autoFilter>
  <tableColumns count="3">
    <tableColumn id="1" xr3:uid="{466DCEE3-8180-43E0-8302-7C08E530323D}" name="Diagnostic"/>
    <tableColumn id="2" xr3:uid="{AA3C4035-DBA6-42C3-A549-AA4C53DD6F3B}" name="Accident"/>
    <tableColumn id="3" xr3:uid="{7A7B425D-497A-4304-94FA-6F818B2B8AA5}" name="Famille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409F55-77DB-461B-9F4A-0F2BD47A3660}" name="Tab_correctifs" displayName="Tab_correctifs" ref="A1:D63" totalsRowShown="0">
  <autoFilter ref="A1:D63" xr:uid="{8A409F55-77DB-461B-9F4A-0F2BD47A3660}"/>
  <tableColumns count="4">
    <tableColumn id="1" xr3:uid="{290637EB-D829-489A-BE27-13DA28FC55EA}" name="Accident"/>
    <tableColumn id="2" xr3:uid="{019F7358-6F34-4A66-8B53-CD63C163C8BF}" name="Origines"/>
    <tableColumn id="4" xr3:uid="{49A33607-0AEE-4D3C-95CB-E5FB9F9E09F3}" name="Colonne1"/>
    <tableColumn id="3" xr3:uid="{91018691-BF31-47F6-A05B-115A14DE14B2}" name="Mesure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F8D79-AEEF-4BFA-9B45-9C959B6B9AF0}">
  <dimension ref="A1:B23"/>
  <sheetViews>
    <sheetView workbookViewId="0">
      <selection activeCell="A25" sqref="A25"/>
    </sheetView>
  </sheetViews>
  <sheetFormatPr baseColWidth="10" defaultRowHeight="14.4" x14ac:dyDescent="0.3"/>
  <sheetData>
    <row r="1" spans="1:2" x14ac:dyDescent="0.3">
      <c r="A1" s="9" t="s">
        <v>190</v>
      </c>
    </row>
    <row r="2" spans="1:2" x14ac:dyDescent="0.3">
      <c r="A2" t="s">
        <v>184</v>
      </c>
    </row>
    <row r="5" spans="1:2" x14ac:dyDescent="0.3">
      <c r="A5" s="9" t="s">
        <v>185</v>
      </c>
    </row>
    <row r="7" spans="1:2" x14ac:dyDescent="0.3">
      <c r="A7" t="s">
        <v>177</v>
      </c>
    </row>
    <row r="8" spans="1:2" x14ac:dyDescent="0.3">
      <c r="B8" s="1" t="s">
        <v>183</v>
      </c>
    </row>
    <row r="9" spans="1:2" x14ac:dyDescent="0.3">
      <c r="B9" t="s">
        <v>178</v>
      </c>
    </row>
    <row r="10" spans="1:2" x14ac:dyDescent="0.3">
      <c r="B10" t="s">
        <v>179</v>
      </c>
    </row>
    <row r="12" spans="1:2" x14ac:dyDescent="0.3">
      <c r="A12" t="s">
        <v>180</v>
      </c>
    </row>
    <row r="13" spans="1:2" x14ac:dyDescent="0.3">
      <c r="B13" s="1" t="s">
        <v>181</v>
      </c>
    </row>
    <row r="14" spans="1:2" x14ac:dyDescent="0.3">
      <c r="B14" s="1" t="s">
        <v>182</v>
      </c>
    </row>
    <row r="17" spans="1:1" x14ac:dyDescent="0.3">
      <c r="A17" s="9" t="s">
        <v>186</v>
      </c>
    </row>
    <row r="18" spans="1:1" x14ac:dyDescent="0.3">
      <c r="A18" s="9"/>
    </row>
    <row r="19" spans="1:1" x14ac:dyDescent="0.3">
      <c r="A19" t="s">
        <v>187</v>
      </c>
    </row>
    <row r="20" spans="1:1" x14ac:dyDescent="0.3">
      <c r="A20" t="s">
        <v>188</v>
      </c>
    </row>
    <row r="21" spans="1:1" x14ac:dyDescent="0.3">
      <c r="A21" t="s">
        <v>189</v>
      </c>
    </row>
    <row r="23" spans="1:1" x14ac:dyDescent="0.3">
      <c r="A23" t="s">
        <v>191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6C426-5FB1-46D6-8702-9EC7737707D1}">
  <dimension ref="A2:F61"/>
  <sheetViews>
    <sheetView showGridLines="0" tabSelected="1" topLeftCell="A7" workbookViewId="0">
      <selection activeCell="B14" sqref="B14"/>
    </sheetView>
  </sheetViews>
  <sheetFormatPr baseColWidth="10" defaultRowHeight="14.4" x14ac:dyDescent="0.3"/>
  <cols>
    <col min="1" max="1" width="7.44140625" customWidth="1"/>
    <col min="2" max="2" width="67.6640625" customWidth="1"/>
    <col min="3" max="3" width="5.88671875" customWidth="1"/>
    <col min="4" max="4" width="99.33203125" customWidth="1"/>
    <col min="5" max="5" width="6.5546875" customWidth="1"/>
    <col min="6" max="6" width="41.44140625" bestFit="1" customWidth="1"/>
    <col min="7" max="7" width="6.33203125" customWidth="1"/>
    <col min="8" max="8" width="80.109375" bestFit="1" customWidth="1"/>
  </cols>
  <sheetData>
    <row r="2" spans="1:6" x14ac:dyDescent="0.3">
      <c r="B2" s="2" t="s">
        <v>57</v>
      </c>
      <c r="D2" s="2" t="s">
        <v>174</v>
      </c>
    </row>
    <row r="3" spans="1:6" x14ac:dyDescent="0.3">
      <c r="A3">
        <v>1</v>
      </c>
      <c r="B3" s="8" t="s">
        <v>51</v>
      </c>
      <c r="C3">
        <v>2</v>
      </c>
      <c r="D3" s="8" t="s">
        <v>33</v>
      </c>
    </row>
    <row r="4" spans="1:6" x14ac:dyDescent="0.3">
      <c r="F4" s="7" t="b">
        <f>IF(_xlfn.XLOOKUP(D3,Tab_accidents[Diagnostic],Tab_accidents[Famille],FALSE)=B3,TRUE,FALSE)</f>
        <v>1</v>
      </c>
    </row>
    <row r="5" spans="1:6" x14ac:dyDescent="0.3">
      <c r="F5" s="7" t="b">
        <f>IF(_xlfn.XLOOKUP(D3,Tab_accidents[Diagnostic],Tab_accidents[Accident],FALSE)=B14,TRUE,FALSE)</f>
        <v>1</v>
      </c>
    </row>
    <row r="13" spans="1:6" x14ac:dyDescent="0.3">
      <c r="B13" s="2" t="s">
        <v>58</v>
      </c>
      <c r="D13" s="2" t="s">
        <v>175</v>
      </c>
    </row>
    <row r="14" spans="1:6" x14ac:dyDescent="0.3">
      <c r="A14">
        <v>3</v>
      </c>
      <c r="B14" s="8" t="s">
        <v>40</v>
      </c>
    </row>
    <row r="15" spans="1:6" x14ac:dyDescent="0.3">
      <c r="D15" t="str" cm="1">
        <f t="array" ref="D15:D21">IFERROR(_xlfn._xlws.FILTER(Tab_accidents[Diagnostic],Tab_accidents[Accident]=B14),"")</f>
        <v>Le caillé surnage un peu</v>
      </c>
    </row>
    <row r="16" spans="1:6" x14ac:dyDescent="0.3">
      <c r="D16" t="str">
        <v>Trous lenticulaires parfois nombreux</v>
      </c>
    </row>
    <row r="17" spans="2:4" x14ac:dyDescent="0.3">
      <c r="D17" t="str">
        <v>Acidité plus faible (50-55°D) à normale, pH plus élévé (4,6 à 4,8)</v>
      </c>
    </row>
    <row r="18" spans="2:4" x14ac:dyDescent="0.3">
      <c r="D18" t="str">
        <v>Odeur agréable</v>
      </c>
    </row>
    <row r="19" spans="2:4" x14ac:dyDescent="0.3">
      <c r="D19" t="str">
        <v>Sérum parfois filant</v>
      </c>
    </row>
    <row r="20" spans="2:4" x14ac:dyDescent="0.3">
      <c r="D20" t="str">
        <v>Gout un peu sucré</v>
      </c>
    </row>
    <row r="21" spans="2:4" x14ac:dyDescent="0.3">
      <c r="D21" t="str">
        <v>En moule : trous en surface et à l'intérieur du fromage, strates qui ont du mal à se souder</v>
      </c>
    </row>
    <row r="28" spans="2:4" ht="15.6" x14ac:dyDescent="0.3">
      <c r="B28" s="3" t="str">
        <f>"MESURES CORRECTIVES POUR : "&amp;UPPER(B14)</f>
        <v>MESURES CORRECTIVES POUR : TROUS PRÉCOCES : BACTÉRIES HÉTÉROFERMENTAIRES</v>
      </c>
    </row>
    <row r="29" spans="2:4" x14ac:dyDescent="0.3">
      <c r="B29" s="5" t="s">
        <v>62</v>
      </c>
      <c r="D29" s="5" t="s">
        <v>60</v>
      </c>
    </row>
    <row r="30" spans="2:4" x14ac:dyDescent="0.3">
      <c r="B30" s="1" t="str" cm="1">
        <f t="array" ref="B30:D38">IFERROR(_xlfn._xlws.FILTER(Tab_correctifs[Origines]:Tab_correctifs[Mesures],Tab_correctifs[Accident]=B14),"")</f>
        <v>Action en élevage / traite</v>
      </c>
      <c r="C30" s="4">
        <v>0</v>
      </c>
      <c r="D30" s="4" t="str">
        <v>Ne plus mettre les refus sur la litière</v>
      </c>
    </row>
    <row r="31" spans="2:4" x14ac:dyDescent="0.3">
      <c r="B31" s="6">
        <v>0</v>
      </c>
      <c r="C31" s="4">
        <v>0</v>
      </c>
      <c r="D31" s="4" t="str">
        <v>Augmenter les chocs acide/base au nettoyage</v>
      </c>
    </row>
    <row r="32" spans="2:4" x14ac:dyDescent="0.3">
      <c r="B32" s="4">
        <v>0</v>
      </c>
      <c r="C32" s="4">
        <v>0</v>
      </c>
      <c r="D32" s="4" t="str">
        <v>Limiter le entrées d'air lors de la pose et dépose des griffes durant la traite</v>
      </c>
    </row>
    <row r="33" spans="2:4" x14ac:dyDescent="0.3">
      <c r="B33" s="4">
        <v>0</v>
      </c>
      <c r="C33" s="4">
        <v>0</v>
      </c>
      <c r="D33" s="4" t="str">
        <v>Limiter les luzernes dans les rations</v>
      </c>
    </row>
    <row r="34" spans="2:4" x14ac:dyDescent="0.3">
      <c r="B34" s="4" t="str">
        <v>Action en fromagerie</v>
      </c>
      <c r="C34" s="4">
        <v>0</v>
      </c>
      <c r="D34" s="4" t="str">
        <v>Changer le lactosérum</v>
      </c>
    </row>
    <row r="35" spans="2:4" x14ac:dyDescent="0.3">
      <c r="B35" s="4">
        <v>0</v>
      </c>
      <c r="C35" s="4">
        <v>0</v>
      </c>
      <c r="D35" s="4" t="str">
        <v>Diminuer la T° de caillage</v>
      </c>
    </row>
    <row r="36" spans="2:4" x14ac:dyDescent="0.3">
      <c r="B36" s="4">
        <v>0</v>
      </c>
      <c r="C36" s="4">
        <v>0</v>
      </c>
      <c r="D36" s="4" t="str">
        <v>Revoir ou arrêter la prématuration</v>
      </c>
    </row>
    <row r="37" spans="2:4" x14ac:dyDescent="0.3">
      <c r="B37" s="4">
        <v>0</v>
      </c>
      <c r="C37" s="4">
        <v>0</v>
      </c>
      <c r="D37" s="4" t="str">
        <v>Possibilité d'utiliser des ferments du commerce 100% homofermentaires</v>
      </c>
    </row>
    <row r="38" spans="2:4" x14ac:dyDescent="0.3">
      <c r="B38" s="4">
        <v>0</v>
      </c>
      <c r="C38" s="4">
        <v>0</v>
      </c>
      <c r="D38" s="4" t="str">
        <v>Retourner les fromages en moule le plus tôt possible (3h après moulage) pour limiter la formation de gaz (en cas de trous)</v>
      </c>
    </row>
    <row r="39" spans="2:4" x14ac:dyDescent="0.3">
      <c r="B39" s="4"/>
      <c r="C39" s="4"/>
      <c r="D39" s="4"/>
    </row>
    <row r="40" spans="2:4" x14ac:dyDescent="0.3">
      <c r="B40" s="4"/>
      <c r="C40" s="4"/>
      <c r="D40" s="4"/>
    </row>
    <row r="41" spans="2:4" x14ac:dyDescent="0.3">
      <c r="B41" s="4"/>
      <c r="C41" s="4"/>
      <c r="D41" s="4"/>
    </row>
    <row r="42" spans="2:4" x14ac:dyDescent="0.3">
      <c r="B42" s="4"/>
      <c r="C42" s="4"/>
      <c r="D42" s="4"/>
    </row>
    <row r="43" spans="2:4" x14ac:dyDescent="0.3">
      <c r="B43" s="4"/>
      <c r="C43" s="4"/>
      <c r="D43" s="4"/>
    </row>
    <row r="44" spans="2:4" x14ac:dyDescent="0.3">
      <c r="B44" s="4"/>
      <c r="C44" s="4"/>
      <c r="D44" s="4"/>
    </row>
    <row r="45" spans="2:4" x14ac:dyDescent="0.3">
      <c r="B45" s="4"/>
      <c r="C45" s="4"/>
      <c r="D45" s="4"/>
    </row>
    <row r="46" spans="2:4" x14ac:dyDescent="0.3">
      <c r="B46" s="4"/>
      <c r="C46" s="4"/>
      <c r="D46" s="4"/>
    </row>
    <row r="47" spans="2:4" x14ac:dyDescent="0.3">
      <c r="B47" s="4"/>
      <c r="C47" s="4"/>
      <c r="D47" s="4"/>
    </row>
    <row r="48" spans="2:4" x14ac:dyDescent="0.3">
      <c r="B48" s="4"/>
      <c r="C48" s="4"/>
      <c r="D48" s="4"/>
    </row>
    <row r="49" spans="2:4" x14ac:dyDescent="0.3">
      <c r="B49" s="4"/>
      <c r="C49" s="4"/>
      <c r="D49" s="4"/>
    </row>
    <row r="50" spans="2:4" x14ac:dyDescent="0.3">
      <c r="B50" s="4"/>
      <c r="C50" s="4"/>
      <c r="D50" s="4"/>
    </row>
    <row r="51" spans="2:4" x14ac:dyDescent="0.3">
      <c r="B51" s="4"/>
      <c r="C51" s="4"/>
      <c r="D51" s="4"/>
    </row>
    <row r="52" spans="2:4" x14ac:dyDescent="0.3">
      <c r="B52" s="4"/>
      <c r="C52" s="4"/>
      <c r="D52" s="4"/>
    </row>
    <row r="53" spans="2:4" x14ac:dyDescent="0.3">
      <c r="B53" s="4"/>
      <c r="C53" s="4"/>
      <c r="D53" s="4"/>
    </row>
    <row r="54" spans="2:4" x14ac:dyDescent="0.3">
      <c r="B54" s="4"/>
      <c r="C54" s="4"/>
      <c r="D54" s="4"/>
    </row>
    <row r="55" spans="2:4" x14ac:dyDescent="0.3">
      <c r="B55" s="4"/>
      <c r="C55" s="4"/>
      <c r="D55" s="4"/>
    </row>
    <row r="56" spans="2:4" x14ac:dyDescent="0.3">
      <c r="B56" s="4"/>
      <c r="C56" s="4"/>
      <c r="D56" s="4"/>
    </row>
    <row r="57" spans="2:4" x14ac:dyDescent="0.3">
      <c r="B57" s="4"/>
      <c r="C57" s="4"/>
      <c r="D57" s="4"/>
    </row>
    <row r="58" spans="2:4" x14ac:dyDescent="0.3">
      <c r="B58" s="4"/>
      <c r="C58" s="4"/>
      <c r="D58" s="4"/>
    </row>
    <row r="59" spans="2:4" x14ac:dyDescent="0.3">
      <c r="B59" s="4"/>
      <c r="C59" s="4"/>
      <c r="D59" s="4"/>
    </row>
    <row r="60" spans="2:4" x14ac:dyDescent="0.3">
      <c r="B60" s="4"/>
      <c r="C60" s="4"/>
      <c r="D60" s="4"/>
    </row>
    <row r="61" spans="2:4" x14ac:dyDescent="0.3">
      <c r="B61" s="4"/>
      <c r="C61" s="4"/>
      <c r="D61" s="4"/>
    </row>
  </sheetData>
  <sheetProtection selectLockedCells="1"/>
  <conditionalFormatting sqref="B14">
    <cfRule type="expression" dxfId="1" priority="2">
      <formula>$F$5=FALSE</formula>
    </cfRule>
  </conditionalFormatting>
  <conditionalFormatting sqref="D3">
    <cfRule type="expression" dxfId="0" priority="1">
      <formula>$F$4=FALSE</formula>
    </cfRule>
  </conditionalFormatting>
  <dataValidations count="3">
    <dataValidation type="list" allowBlank="1" showInputMessage="1" showErrorMessage="1" sqref="B3" xr:uid="{4A3DB665-B102-45CA-9314-CFD070DF5EC2}">
      <formula1>List_Famille</formula1>
    </dataValidation>
    <dataValidation type="list" allowBlank="1" showInputMessage="1" showErrorMessage="1" sqref="B14" xr:uid="{9657E7C1-7F1C-48AD-A9D0-7F5B1D0D5D38}">
      <formula1>List_accidents</formula1>
    </dataValidation>
    <dataValidation type="list" allowBlank="1" showInputMessage="1" showErrorMessage="1" sqref="D3" xr:uid="{8A11C99E-42E2-4820-9FB2-EDF69D439501}">
      <formula1>List_diagnostic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16501-5C67-4CF5-8DEF-6193A9E6A07E}">
  <dimension ref="A1:K52"/>
  <sheetViews>
    <sheetView workbookViewId="0">
      <selection activeCell="E5" sqref="E5"/>
    </sheetView>
  </sheetViews>
  <sheetFormatPr baseColWidth="10" defaultRowHeight="14.4" x14ac:dyDescent="0.3"/>
  <cols>
    <col min="1" max="1" width="84.6640625" bestFit="1" customWidth="1"/>
    <col min="2" max="2" width="41.44140625" bestFit="1" customWidth="1"/>
    <col min="3" max="3" width="19.44140625" bestFit="1" customWidth="1"/>
  </cols>
  <sheetData>
    <row r="1" spans="1:11" x14ac:dyDescent="0.3">
      <c r="A1" t="s">
        <v>3</v>
      </c>
      <c r="B1" t="s">
        <v>4</v>
      </c>
      <c r="C1" t="s">
        <v>59</v>
      </c>
    </row>
    <row r="2" spans="1:11" x14ac:dyDescent="0.3">
      <c r="A2" t="s">
        <v>5</v>
      </c>
      <c r="B2" t="s">
        <v>11</v>
      </c>
      <c r="C2" t="s">
        <v>51</v>
      </c>
      <c r="G2" t="str" cm="1">
        <f t="array" ref="G2:G13">_xlfn._xlws.FILTER(Tab_accidents[Diagnostic],Tab_accidents[Famille]=Recherche!B3)</f>
        <v>Gel de consistance molle</v>
      </c>
      <c r="K2" t="str" cm="1">
        <f t="array" ref="K2">_xlfn._xlws.FILTER(Tab_accidents[Accident],Tab_accidents[Diagnostic]=Recherche!D3)</f>
        <v>trous précoces : bactéries hétérofermentaires</v>
      </c>
    </row>
    <row r="3" spans="1:11" x14ac:dyDescent="0.3">
      <c r="A3" t="s">
        <v>6</v>
      </c>
      <c r="B3" t="s">
        <v>11</v>
      </c>
      <c r="C3" t="s">
        <v>51</v>
      </c>
      <c r="G3" t="str">
        <v>Gel ferme en surface, mou en dessous</v>
      </c>
    </row>
    <row r="4" spans="1:11" x14ac:dyDescent="0.3">
      <c r="A4" t="s">
        <v>7</v>
      </c>
      <c r="B4" t="s">
        <v>11</v>
      </c>
      <c r="C4" t="s">
        <v>52</v>
      </c>
      <c r="G4" t="str">
        <v>Caillé a un aspect de gel (coagulation présure)</v>
      </c>
    </row>
    <row r="5" spans="1:11" x14ac:dyDescent="0.3">
      <c r="A5" t="s">
        <v>8</v>
      </c>
      <c r="B5" t="s">
        <v>11</v>
      </c>
      <c r="C5" t="s">
        <v>2</v>
      </c>
      <c r="G5" t="str">
        <v>Caillé luisant et lisse</v>
      </c>
    </row>
    <row r="6" spans="1:11" x14ac:dyDescent="0.3">
      <c r="A6" t="s">
        <v>9</v>
      </c>
      <c r="B6" t="s">
        <v>11</v>
      </c>
      <c r="C6" t="s">
        <v>54</v>
      </c>
      <c r="G6" t="str">
        <v>Consistance du caillé ferme et caoutchouteuse</v>
      </c>
    </row>
    <row r="7" spans="1:11" x14ac:dyDescent="0.3">
      <c r="A7" t="s">
        <v>10</v>
      </c>
      <c r="B7" t="s">
        <v>11</v>
      </c>
      <c r="C7" t="s">
        <v>54</v>
      </c>
      <c r="G7" t="str">
        <v>Caillé décollé des parois, le sérum surnage</v>
      </c>
    </row>
    <row r="8" spans="1:11" x14ac:dyDescent="0.3">
      <c r="A8" t="s">
        <v>16</v>
      </c>
      <c r="B8" t="s">
        <v>11</v>
      </c>
      <c r="C8" t="s">
        <v>1</v>
      </c>
      <c r="G8" t="str">
        <v>Texture de caillé fine, manque de cohésion</v>
      </c>
    </row>
    <row r="9" spans="1:11" x14ac:dyDescent="0.3">
      <c r="A9" t="s">
        <v>12</v>
      </c>
      <c r="B9" t="s">
        <v>17</v>
      </c>
      <c r="C9" t="s">
        <v>51</v>
      </c>
      <c r="G9" t="str">
        <v>Texture granuleuse</v>
      </c>
    </row>
    <row r="10" spans="1:11" x14ac:dyDescent="0.3">
      <c r="A10" t="s">
        <v>13</v>
      </c>
      <c r="B10" t="s">
        <v>17</v>
      </c>
      <c r="C10" t="s">
        <v>51</v>
      </c>
      <c r="G10" t="str">
        <v>Le caillé surnage</v>
      </c>
    </row>
    <row r="11" spans="1:11" x14ac:dyDescent="0.3">
      <c r="A11" t="s">
        <v>8</v>
      </c>
      <c r="B11" t="s">
        <v>17</v>
      </c>
      <c r="C11" t="s">
        <v>2</v>
      </c>
      <c r="G11" t="str">
        <v>Le caillé surnage un peu</v>
      </c>
    </row>
    <row r="12" spans="1:11" x14ac:dyDescent="0.3">
      <c r="A12" t="s">
        <v>14</v>
      </c>
      <c r="B12" t="s">
        <v>17</v>
      </c>
      <c r="C12" t="s">
        <v>52</v>
      </c>
      <c r="G12" t="str">
        <v>Contraction du caillé qui est bien décollé des parois</v>
      </c>
    </row>
    <row r="13" spans="1:11" x14ac:dyDescent="0.3">
      <c r="A13" t="s">
        <v>15</v>
      </c>
      <c r="B13" t="s">
        <v>17</v>
      </c>
      <c r="C13" t="s">
        <v>51</v>
      </c>
      <c r="G13" t="str">
        <v>Fissures dans le caillé</v>
      </c>
    </row>
    <row r="14" spans="1:11" x14ac:dyDescent="0.3">
      <c r="A14" t="s">
        <v>9</v>
      </c>
      <c r="B14" t="s">
        <v>17</v>
      </c>
      <c r="C14" t="s">
        <v>54</v>
      </c>
    </row>
    <row r="15" spans="1:11" x14ac:dyDescent="0.3">
      <c r="A15" t="s">
        <v>16</v>
      </c>
      <c r="B15" t="s">
        <v>17</v>
      </c>
      <c r="C15" t="s">
        <v>1</v>
      </c>
    </row>
    <row r="16" spans="1:11" x14ac:dyDescent="0.3">
      <c r="A16" t="s">
        <v>18</v>
      </c>
      <c r="B16" t="s">
        <v>24</v>
      </c>
      <c r="C16" t="s">
        <v>51</v>
      </c>
    </row>
    <row r="17" spans="1:3" x14ac:dyDescent="0.3">
      <c r="A17" t="s">
        <v>19</v>
      </c>
      <c r="B17" t="s">
        <v>24</v>
      </c>
      <c r="C17" t="s">
        <v>51</v>
      </c>
    </row>
    <row r="18" spans="1:3" x14ac:dyDescent="0.3">
      <c r="A18" t="s">
        <v>20</v>
      </c>
      <c r="B18" t="s">
        <v>24</v>
      </c>
      <c r="C18" t="s">
        <v>54</v>
      </c>
    </row>
    <row r="19" spans="1:3" x14ac:dyDescent="0.3">
      <c r="A19" t="s">
        <v>21</v>
      </c>
      <c r="B19" t="s">
        <v>24</v>
      </c>
      <c r="C19" t="s">
        <v>51</v>
      </c>
    </row>
    <row r="20" spans="1:3" x14ac:dyDescent="0.3">
      <c r="A20" t="s">
        <v>22</v>
      </c>
      <c r="B20" t="s">
        <v>24</v>
      </c>
      <c r="C20" t="s">
        <v>52</v>
      </c>
    </row>
    <row r="21" spans="1:3" x14ac:dyDescent="0.3">
      <c r="A21" t="s">
        <v>23</v>
      </c>
      <c r="B21" t="s">
        <v>24</v>
      </c>
      <c r="C21" t="s">
        <v>2</v>
      </c>
    </row>
    <row r="22" spans="1:3" x14ac:dyDescent="0.3">
      <c r="A22" t="s">
        <v>176</v>
      </c>
      <c r="B22" t="s">
        <v>32</v>
      </c>
      <c r="C22" t="s">
        <v>51</v>
      </c>
    </row>
    <row r="23" spans="1:3" x14ac:dyDescent="0.3">
      <c r="A23" t="s">
        <v>25</v>
      </c>
      <c r="B23" t="s">
        <v>32</v>
      </c>
      <c r="C23" t="s">
        <v>55</v>
      </c>
    </row>
    <row r="24" spans="1:3" x14ac:dyDescent="0.3">
      <c r="A24" t="s">
        <v>26</v>
      </c>
      <c r="B24" t="s">
        <v>32</v>
      </c>
      <c r="C24" t="s">
        <v>53</v>
      </c>
    </row>
    <row r="25" spans="1:3" x14ac:dyDescent="0.3">
      <c r="A25" t="s">
        <v>27</v>
      </c>
      <c r="B25" t="s">
        <v>32</v>
      </c>
      <c r="C25" t="s">
        <v>56</v>
      </c>
    </row>
    <row r="26" spans="1:3" x14ac:dyDescent="0.3">
      <c r="A26" t="s">
        <v>28</v>
      </c>
      <c r="B26" t="s">
        <v>32</v>
      </c>
      <c r="C26" t="s">
        <v>56</v>
      </c>
    </row>
    <row r="27" spans="1:3" x14ac:dyDescent="0.3">
      <c r="A27" t="s">
        <v>29</v>
      </c>
      <c r="B27" t="s">
        <v>32</v>
      </c>
      <c r="C27" t="s">
        <v>55</v>
      </c>
    </row>
    <row r="28" spans="1:3" x14ac:dyDescent="0.3">
      <c r="A28" t="s">
        <v>30</v>
      </c>
      <c r="B28" t="s">
        <v>32</v>
      </c>
      <c r="C28" t="s">
        <v>2</v>
      </c>
    </row>
    <row r="29" spans="1:3" x14ac:dyDescent="0.3">
      <c r="A29" t="s">
        <v>31</v>
      </c>
      <c r="B29" t="s">
        <v>32</v>
      </c>
      <c r="C29" t="s">
        <v>54</v>
      </c>
    </row>
    <row r="30" spans="1:3" x14ac:dyDescent="0.3">
      <c r="A30" t="s">
        <v>33</v>
      </c>
      <c r="B30" t="s">
        <v>40</v>
      </c>
      <c r="C30" t="s">
        <v>51</v>
      </c>
    </row>
    <row r="31" spans="1:3" x14ac:dyDescent="0.3">
      <c r="A31" t="s">
        <v>34</v>
      </c>
      <c r="B31" t="s">
        <v>40</v>
      </c>
      <c r="C31" t="s">
        <v>55</v>
      </c>
    </row>
    <row r="32" spans="1:3" x14ac:dyDescent="0.3">
      <c r="A32" t="s">
        <v>35</v>
      </c>
      <c r="B32" t="s">
        <v>40</v>
      </c>
      <c r="C32" t="s">
        <v>2</v>
      </c>
    </row>
    <row r="33" spans="1:3" x14ac:dyDescent="0.3">
      <c r="A33" t="s">
        <v>36</v>
      </c>
      <c r="B33" t="s">
        <v>40</v>
      </c>
      <c r="C33" t="s">
        <v>53</v>
      </c>
    </row>
    <row r="34" spans="1:3" x14ac:dyDescent="0.3">
      <c r="A34" t="s">
        <v>37</v>
      </c>
      <c r="B34" t="s">
        <v>40</v>
      </c>
      <c r="C34" t="s">
        <v>52</v>
      </c>
    </row>
    <row r="35" spans="1:3" x14ac:dyDescent="0.3">
      <c r="A35" t="s">
        <v>38</v>
      </c>
      <c r="B35" t="s">
        <v>40</v>
      </c>
      <c r="C35" t="s">
        <v>0</v>
      </c>
    </row>
    <row r="36" spans="1:3" x14ac:dyDescent="0.3">
      <c r="A36" t="s">
        <v>39</v>
      </c>
      <c r="B36" t="s">
        <v>40</v>
      </c>
      <c r="C36" t="s">
        <v>54</v>
      </c>
    </row>
    <row r="37" spans="1:3" x14ac:dyDescent="0.3">
      <c r="A37" t="s">
        <v>41</v>
      </c>
      <c r="B37" t="s">
        <v>45</v>
      </c>
      <c r="C37" t="s">
        <v>55</v>
      </c>
    </row>
    <row r="38" spans="1:3" x14ac:dyDescent="0.3">
      <c r="A38" t="s">
        <v>42</v>
      </c>
      <c r="B38" t="s">
        <v>45</v>
      </c>
      <c r="C38" t="s">
        <v>56</v>
      </c>
    </row>
    <row r="39" spans="1:3" x14ac:dyDescent="0.3">
      <c r="A39" t="s">
        <v>43</v>
      </c>
      <c r="B39" t="s">
        <v>45</v>
      </c>
      <c r="C39" t="s">
        <v>0</v>
      </c>
    </row>
    <row r="40" spans="1:3" x14ac:dyDescent="0.3">
      <c r="A40" t="s">
        <v>44</v>
      </c>
      <c r="B40" t="s">
        <v>45</v>
      </c>
      <c r="C40" t="s">
        <v>53</v>
      </c>
    </row>
    <row r="41" spans="1:3" x14ac:dyDescent="0.3">
      <c r="A41" t="s">
        <v>46</v>
      </c>
      <c r="B41" t="s">
        <v>48</v>
      </c>
      <c r="C41" t="s">
        <v>55</v>
      </c>
    </row>
    <row r="42" spans="1:3" x14ac:dyDescent="0.3">
      <c r="A42" t="s">
        <v>47</v>
      </c>
      <c r="B42" t="s">
        <v>48</v>
      </c>
      <c r="C42" t="s">
        <v>55</v>
      </c>
    </row>
    <row r="43" spans="1:3" x14ac:dyDescent="0.3">
      <c r="A43" t="s">
        <v>49</v>
      </c>
      <c r="B43" t="s">
        <v>50</v>
      </c>
      <c r="C43" t="s">
        <v>55</v>
      </c>
    </row>
    <row r="44" spans="1:3" x14ac:dyDescent="0.3">
      <c r="A44" t="s">
        <v>78</v>
      </c>
      <c r="B44" t="s">
        <v>82</v>
      </c>
      <c r="C44" t="s">
        <v>2</v>
      </c>
    </row>
    <row r="45" spans="1:3" x14ac:dyDescent="0.3">
      <c r="A45" t="s">
        <v>79</v>
      </c>
      <c r="B45" t="s">
        <v>82</v>
      </c>
      <c r="C45" t="s">
        <v>51</v>
      </c>
    </row>
    <row r="46" spans="1:3" x14ac:dyDescent="0.3">
      <c r="A46" t="s">
        <v>80</v>
      </c>
      <c r="B46" t="s">
        <v>82</v>
      </c>
      <c r="C46" t="s">
        <v>51</v>
      </c>
    </row>
    <row r="47" spans="1:3" x14ac:dyDescent="0.3">
      <c r="A47" t="s">
        <v>81</v>
      </c>
      <c r="B47" t="s">
        <v>82</v>
      </c>
      <c r="C47" t="s">
        <v>52</v>
      </c>
    </row>
    <row r="48" spans="1:3" x14ac:dyDescent="0.3">
      <c r="A48" t="s">
        <v>102</v>
      </c>
      <c r="B48" t="s">
        <v>101</v>
      </c>
      <c r="C48" t="s">
        <v>53</v>
      </c>
    </row>
    <row r="49" spans="1:3" x14ac:dyDescent="0.3">
      <c r="A49" t="s">
        <v>103</v>
      </c>
      <c r="B49" t="s">
        <v>101</v>
      </c>
      <c r="C49" t="s">
        <v>55</v>
      </c>
    </row>
    <row r="50" spans="1:3" x14ac:dyDescent="0.3">
      <c r="A50" t="s">
        <v>104</v>
      </c>
      <c r="B50" t="s">
        <v>101</v>
      </c>
      <c r="C50" t="s">
        <v>2</v>
      </c>
    </row>
    <row r="51" spans="1:3" x14ac:dyDescent="0.3">
      <c r="A51" t="s">
        <v>105</v>
      </c>
      <c r="B51" t="s">
        <v>101</v>
      </c>
      <c r="C51" t="s">
        <v>52</v>
      </c>
    </row>
    <row r="52" spans="1:3" x14ac:dyDescent="0.3">
      <c r="A52" t="s">
        <v>106</v>
      </c>
      <c r="B52" t="s">
        <v>101</v>
      </c>
      <c r="C52" t="s">
        <v>54</v>
      </c>
    </row>
  </sheetData>
  <sheetProtection sheet="1" objects="1" scenarios="1" selectLockedCell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BF714-A898-425C-861A-74038DCD8FB8}">
  <dimension ref="A1:D63"/>
  <sheetViews>
    <sheetView topLeftCell="A25" workbookViewId="0">
      <selection activeCell="A38" sqref="A38:A46"/>
    </sheetView>
  </sheetViews>
  <sheetFormatPr baseColWidth="10" defaultRowHeight="14.4" x14ac:dyDescent="0.3"/>
  <cols>
    <col min="1" max="1" width="33.109375" bestFit="1" customWidth="1"/>
    <col min="2" max="2" width="75.109375" bestFit="1" customWidth="1"/>
    <col min="3" max="3" width="4.5546875" customWidth="1"/>
    <col min="4" max="4" width="110.33203125" bestFit="1" customWidth="1"/>
  </cols>
  <sheetData>
    <row r="1" spans="1:4" x14ac:dyDescent="0.3">
      <c r="A1" t="s">
        <v>4</v>
      </c>
      <c r="B1" t="s">
        <v>62</v>
      </c>
      <c r="C1" t="s">
        <v>173</v>
      </c>
      <c r="D1" t="s">
        <v>60</v>
      </c>
    </row>
    <row r="2" spans="1:4" x14ac:dyDescent="0.3">
      <c r="A2" t="s">
        <v>61</v>
      </c>
      <c r="B2" t="s">
        <v>63</v>
      </c>
      <c r="D2" t="s">
        <v>66</v>
      </c>
    </row>
    <row r="3" spans="1:4" x14ac:dyDescent="0.3">
      <c r="A3" t="s">
        <v>61</v>
      </c>
      <c r="B3" t="s">
        <v>64</v>
      </c>
      <c r="D3" t="s">
        <v>67</v>
      </c>
    </row>
    <row r="4" spans="1:4" x14ac:dyDescent="0.3">
      <c r="A4" t="s">
        <v>61</v>
      </c>
      <c r="B4" t="s">
        <v>65</v>
      </c>
      <c r="D4" t="s">
        <v>68</v>
      </c>
    </row>
    <row r="5" spans="1:4" x14ac:dyDescent="0.3">
      <c r="A5" t="s">
        <v>61</v>
      </c>
      <c r="B5" t="s">
        <v>87</v>
      </c>
      <c r="D5" t="s">
        <v>69</v>
      </c>
    </row>
    <row r="6" spans="1:4" x14ac:dyDescent="0.3">
      <c r="A6" t="s">
        <v>61</v>
      </c>
      <c r="D6" t="s">
        <v>70</v>
      </c>
    </row>
    <row r="7" spans="1:4" x14ac:dyDescent="0.3">
      <c r="A7" t="s">
        <v>71</v>
      </c>
      <c r="B7" t="s">
        <v>72</v>
      </c>
      <c r="D7" t="s">
        <v>75</v>
      </c>
    </row>
    <row r="8" spans="1:4" x14ac:dyDescent="0.3">
      <c r="A8" t="s">
        <v>71</v>
      </c>
      <c r="B8" t="s">
        <v>73</v>
      </c>
      <c r="D8" t="s">
        <v>76</v>
      </c>
    </row>
    <row r="9" spans="1:4" x14ac:dyDescent="0.3">
      <c r="A9" t="s">
        <v>71</v>
      </c>
      <c r="B9" t="s">
        <v>74</v>
      </c>
      <c r="D9" t="s">
        <v>77</v>
      </c>
    </row>
    <row r="10" spans="1:4" x14ac:dyDescent="0.3">
      <c r="A10" t="s">
        <v>71</v>
      </c>
      <c r="B10" t="s">
        <v>65</v>
      </c>
      <c r="D10" t="s">
        <v>67</v>
      </c>
    </row>
    <row r="11" spans="1:4" x14ac:dyDescent="0.3">
      <c r="A11" t="s">
        <v>83</v>
      </c>
      <c r="B11" t="s">
        <v>84</v>
      </c>
      <c r="D11" t="s">
        <v>89</v>
      </c>
    </row>
    <row r="12" spans="1:4" x14ac:dyDescent="0.3">
      <c r="A12" t="s">
        <v>83</v>
      </c>
      <c r="B12" t="s">
        <v>85</v>
      </c>
      <c r="D12" t="s">
        <v>90</v>
      </c>
    </row>
    <row r="13" spans="1:4" x14ac:dyDescent="0.3">
      <c r="A13" t="s">
        <v>83</v>
      </c>
      <c r="B13" t="s">
        <v>86</v>
      </c>
      <c r="D13" t="s">
        <v>91</v>
      </c>
    </row>
    <row r="14" spans="1:4" x14ac:dyDescent="0.3">
      <c r="A14" t="s">
        <v>83</v>
      </c>
      <c r="B14" t="s">
        <v>88</v>
      </c>
      <c r="D14" t="s">
        <v>92</v>
      </c>
    </row>
    <row r="15" spans="1:4" x14ac:dyDescent="0.3">
      <c r="A15" t="s">
        <v>83</v>
      </c>
      <c r="D15" t="s">
        <v>93</v>
      </c>
    </row>
    <row r="16" spans="1:4" x14ac:dyDescent="0.3">
      <c r="A16" t="s">
        <v>82</v>
      </c>
      <c r="B16" t="s">
        <v>94</v>
      </c>
      <c r="D16" t="s">
        <v>97</v>
      </c>
    </row>
    <row r="17" spans="1:4" x14ac:dyDescent="0.3">
      <c r="A17" t="s">
        <v>82</v>
      </c>
      <c r="B17" t="s">
        <v>95</v>
      </c>
      <c r="D17" t="s">
        <v>98</v>
      </c>
    </row>
    <row r="18" spans="1:4" x14ac:dyDescent="0.3">
      <c r="A18" t="s">
        <v>82</v>
      </c>
      <c r="B18" t="s">
        <v>96</v>
      </c>
      <c r="D18" t="s">
        <v>99</v>
      </c>
    </row>
    <row r="19" spans="1:4" x14ac:dyDescent="0.3">
      <c r="A19" t="s">
        <v>82</v>
      </c>
      <c r="D19" t="s">
        <v>100</v>
      </c>
    </row>
    <row r="20" spans="1:4" x14ac:dyDescent="0.3">
      <c r="A20" t="s">
        <v>107</v>
      </c>
      <c r="B20" t="s">
        <v>108</v>
      </c>
      <c r="D20" t="s">
        <v>109</v>
      </c>
    </row>
    <row r="21" spans="1:4" x14ac:dyDescent="0.3">
      <c r="A21" t="s">
        <v>107</v>
      </c>
      <c r="D21" t="s">
        <v>110</v>
      </c>
    </row>
    <row r="22" spans="1:4" x14ac:dyDescent="0.3">
      <c r="A22" t="s">
        <v>107</v>
      </c>
      <c r="D22" t="s">
        <v>111</v>
      </c>
    </row>
    <row r="23" spans="1:4" x14ac:dyDescent="0.3">
      <c r="A23" t="s">
        <v>107</v>
      </c>
      <c r="D23" t="s">
        <v>112</v>
      </c>
    </row>
    <row r="24" spans="1:4" x14ac:dyDescent="0.3">
      <c r="A24" t="s">
        <v>107</v>
      </c>
      <c r="D24" t="s">
        <v>113</v>
      </c>
    </row>
    <row r="25" spans="1:4" x14ac:dyDescent="0.3">
      <c r="A25" t="s">
        <v>107</v>
      </c>
      <c r="B25" t="s">
        <v>114</v>
      </c>
      <c r="D25" t="s">
        <v>115</v>
      </c>
    </row>
    <row r="26" spans="1:4" x14ac:dyDescent="0.3">
      <c r="A26" t="s">
        <v>107</v>
      </c>
      <c r="D26" t="s">
        <v>116</v>
      </c>
    </row>
    <row r="27" spans="1:4" x14ac:dyDescent="0.3">
      <c r="A27" t="s">
        <v>107</v>
      </c>
      <c r="D27" t="s">
        <v>117</v>
      </c>
    </row>
    <row r="28" spans="1:4" x14ac:dyDescent="0.3">
      <c r="A28" t="s">
        <v>107</v>
      </c>
      <c r="D28" t="s">
        <v>118</v>
      </c>
    </row>
    <row r="29" spans="1:4" x14ac:dyDescent="0.3">
      <c r="A29" t="s">
        <v>107</v>
      </c>
      <c r="D29" t="s">
        <v>119</v>
      </c>
    </row>
    <row r="30" spans="1:4" x14ac:dyDescent="0.3">
      <c r="A30" t="s">
        <v>107</v>
      </c>
      <c r="D30" t="s">
        <v>120</v>
      </c>
    </row>
    <row r="31" spans="1:4" x14ac:dyDescent="0.3">
      <c r="A31" t="s">
        <v>107</v>
      </c>
      <c r="D31" t="s">
        <v>121</v>
      </c>
    </row>
    <row r="32" spans="1:4" x14ac:dyDescent="0.3">
      <c r="A32" t="s">
        <v>122</v>
      </c>
      <c r="B32" t="s">
        <v>123</v>
      </c>
      <c r="D32" t="s">
        <v>124</v>
      </c>
    </row>
    <row r="33" spans="1:4" x14ac:dyDescent="0.3">
      <c r="A33" t="s">
        <v>122</v>
      </c>
      <c r="D33" t="s">
        <v>125</v>
      </c>
    </row>
    <row r="34" spans="1:4" x14ac:dyDescent="0.3">
      <c r="A34" t="s">
        <v>122</v>
      </c>
      <c r="D34" t="s">
        <v>126</v>
      </c>
    </row>
    <row r="35" spans="1:4" x14ac:dyDescent="0.3">
      <c r="A35" t="s">
        <v>122</v>
      </c>
      <c r="B35" t="s">
        <v>127</v>
      </c>
      <c r="D35" t="s">
        <v>128</v>
      </c>
    </row>
    <row r="36" spans="1:4" x14ac:dyDescent="0.3">
      <c r="A36" t="s">
        <v>122</v>
      </c>
      <c r="D36" t="s">
        <v>129</v>
      </c>
    </row>
    <row r="37" spans="1:4" x14ac:dyDescent="0.3">
      <c r="A37" t="s">
        <v>122</v>
      </c>
      <c r="D37" t="s">
        <v>130</v>
      </c>
    </row>
    <row r="38" spans="1:4" x14ac:dyDescent="0.3">
      <c r="A38" t="s">
        <v>192</v>
      </c>
      <c r="B38" t="s">
        <v>123</v>
      </c>
      <c r="D38" t="s">
        <v>131</v>
      </c>
    </row>
    <row r="39" spans="1:4" x14ac:dyDescent="0.3">
      <c r="A39" t="s">
        <v>192</v>
      </c>
      <c r="D39" t="s">
        <v>132</v>
      </c>
    </row>
    <row r="40" spans="1:4" x14ac:dyDescent="0.3">
      <c r="A40" t="s">
        <v>192</v>
      </c>
      <c r="D40" t="s">
        <v>133</v>
      </c>
    </row>
    <row r="41" spans="1:4" x14ac:dyDescent="0.3">
      <c r="A41" t="s">
        <v>192</v>
      </c>
      <c r="D41" t="s">
        <v>134</v>
      </c>
    </row>
    <row r="42" spans="1:4" x14ac:dyDescent="0.3">
      <c r="A42" t="s">
        <v>192</v>
      </c>
      <c r="B42" t="s">
        <v>127</v>
      </c>
      <c r="D42" t="s">
        <v>118</v>
      </c>
    </row>
    <row r="43" spans="1:4" x14ac:dyDescent="0.3">
      <c r="A43" t="s">
        <v>192</v>
      </c>
      <c r="D43" t="s">
        <v>135</v>
      </c>
    </row>
    <row r="44" spans="1:4" x14ac:dyDescent="0.3">
      <c r="A44" t="s">
        <v>192</v>
      </c>
      <c r="D44" t="s">
        <v>136</v>
      </c>
    </row>
    <row r="45" spans="1:4" x14ac:dyDescent="0.3">
      <c r="A45" t="s">
        <v>192</v>
      </c>
      <c r="D45" t="s">
        <v>137</v>
      </c>
    </row>
    <row r="46" spans="1:4" x14ac:dyDescent="0.3">
      <c r="A46" t="s">
        <v>192</v>
      </c>
      <c r="D46" t="s">
        <v>138</v>
      </c>
    </row>
    <row r="47" spans="1:4" x14ac:dyDescent="0.3">
      <c r="A47" t="s">
        <v>139</v>
      </c>
      <c r="B47" t="s">
        <v>140</v>
      </c>
      <c r="D47" t="s">
        <v>150</v>
      </c>
    </row>
    <row r="48" spans="1:4" x14ac:dyDescent="0.3">
      <c r="A48" t="s">
        <v>139</v>
      </c>
      <c r="B48" t="s">
        <v>141</v>
      </c>
      <c r="D48" t="s">
        <v>151</v>
      </c>
    </row>
    <row r="49" spans="1:4" x14ac:dyDescent="0.3">
      <c r="A49" t="s">
        <v>139</v>
      </c>
      <c r="B49" t="s">
        <v>142</v>
      </c>
      <c r="D49" t="s">
        <v>152</v>
      </c>
    </row>
    <row r="50" spans="1:4" x14ac:dyDescent="0.3">
      <c r="A50" t="s">
        <v>139</v>
      </c>
      <c r="B50" t="s">
        <v>143</v>
      </c>
      <c r="D50" t="s">
        <v>153</v>
      </c>
    </row>
    <row r="51" spans="1:4" x14ac:dyDescent="0.3">
      <c r="A51" t="s">
        <v>139</v>
      </c>
      <c r="B51" t="s">
        <v>144</v>
      </c>
      <c r="D51" t="s">
        <v>154</v>
      </c>
    </row>
    <row r="52" spans="1:4" x14ac:dyDescent="0.3">
      <c r="A52" t="s">
        <v>139</v>
      </c>
      <c r="B52" t="s">
        <v>145</v>
      </c>
      <c r="D52" t="s">
        <v>155</v>
      </c>
    </row>
    <row r="53" spans="1:4" x14ac:dyDescent="0.3">
      <c r="A53" t="s">
        <v>139</v>
      </c>
      <c r="B53" t="s">
        <v>146</v>
      </c>
      <c r="D53" t="s">
        <v>156</v>
      </c>
    </row>
    <row r="54" spans="1:4" x14ac:dyDescent="0.3">
      <c r="A54" t="s">
        <v>139</v>
      </c>
      <c r="B54" t="s">
        <v>147</v>
      </c>
      <c r="D54" t="s">
        <v>157</v>
      </c>
    </row>
    <row r="55" spans="1:4" x14ac:dyDescent="0.3">
      <c r="A55" t="s">
        <v>139</v>
      </c>
      <c r="B55" t="s">
        <v>148</v>
      </c>
      <c r="D55" t="s">
        <v>158</v>
      </c>
    </row>
    <row r="56" spans="1:4" x14ac:dyDescent="0.3">
      <c r="A56" t="s">
        <v>139</v>
      </c>
      <c r="B56" t="s">
        <v>149</v>
      </c>
      <c r="D56" t="s">
        <v>159</v>
      </c>
    </row>
    <row r="57" spans="1:4" x14ac:dyDescent="0.3">
      <c r="A57" t="s">
        <v>48</v>
      </c>
      <c r="B57" t="s">
        <v>160</v>
      </c>
      <c r="D57" t="s">
        <v>164</v>
      </c>
    </row>
    <row r="58" spans="1:4" x14ac:dyDescent="0.3">
      <c r="A58" t="s">
        <v>48</v>
      </c>
      <c r="B58" t="s">
        <v>161</v>
      </c>
      <c r="D58" t="s">
        <v>165</v>
      </c>
    </row>
    <row r="59" spans="1:4" x14ac:dyDescent="0.3">
      <c r="A59" t="s">
        <v>48</v>
      </c>
      <c r="B59" t="s">
        <v>162</v>
      </c>
    </row>
    <row r="60" spans="1:4" x14ac:dyDescent="0.3">
      <c r="A60" t="s">
        <v>48</v>
      </c>
      <c r="B60" t="s">
        <v>163</v>
      </c>
    </row>
    <row r="61" spans="1:4" x14ac:dyDescent="0.3">
      <c r="A61" t="s">
        <v>166</v>
      </c>
      <c r="B61" t="s">
        <v>167</v>
      </c>
      <c r="D61" t="s">
        <v>170</v>
      </c>
    </row>
    <row r="62" spans="1:4" x14ac:dyDescent="0.3">
      <c r="A62" t="s">
        <v>166</v>
      </c>
      <c r="B62" t="s">
        <v>168</v>
      </c>
      <c r="D62" t="s">
        <v>171</v>
      </c>
    </row>
    <row r="63" spans="1:4" x14ac:dyDescent="0.3">
      <c r="A63" t="s">
        <v>166</v>
      </c>
      <c r="B63" t="s">
        <v>169</v>
      </c>
      <c r="D63" t="s">
        <v>172</v>
      </c>
    </row>
  </sheetData>
  <sheetProtection sheet="1" objects="1" scenarios="1" selectLockedCell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Instructions</vt:lpstr>
      <vt:lpstr>Recherche</vt:lpstr>
      <vt:lpstr>Accidents</vt:lpstr>
      <vt:lpstr>Correctifs</vt:lpstr>
      <vt:lpstr>List_Famille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RIEFFEL</dc:creator>
  <cp:lastModifiedBy>JULIEN RIEFFEL</cp:lastModifiedBy>
  <dcterms:created xsi:type="dcterms:W3CDTF">2026-01-13T17:54:23Z</dcterms:created>
  <dcterms:modified xsi:type="dcterms:W3CDTF">2026-02-09T19:04:00Z</dcterms:modified>
</cp:coreProperties>
</file>